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afaelferreira\AppData\Local\Microsoft\Windows\INetCache\Content.Outlook\1JRX62EZ\"/>
    </mc:Choice>
  </mc:AlternateContent>
  <xr:revisionPtr revIDLastSave="0" documentId="13_ncr:1_{EB1691D2-66F5-4735-96F8-AC60FDF9B97C}" xr6:coauthVersionLast="45" xr6:coauthVersionMax="45" xr10:uidLastSave="{00000000-0000-0000-0000-000000000000}"/>
  <bookViews>
    <workbookView xWindow="-120" yWindow="-120" windowWidth="21840" windowHeight="13290" tabRatio="323" activeTab="1" xr2:uid="{00000000-000D-0000-FFFF-FFFF00000000}"/>
  </bookViews>
  <sheets>
    <sheet name="Feriados" sheetId="2" r:id="rId1"/>
    <sheet name="MÊS ANO" sheetId="1" r:id="rId2"/>
  </sheets>
  <definedNames>
    <definedName name="_xlnm._FilterDatabase" localSheetId="1" hidden="1">'MÊS ANO'!$A$7:$S$29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O23" i="1"/>
  <c r="H24" i="1"/>
  <c r="H25" i="1"/>
  <c r="H26" i="1"/>
  <c r="O10" i="1"/>
  <c r="O11" i="1"/>
  <c r="O12" i="1"/>
  <c r="O13" i="1"/>
  <c r="O14" i="1"/>
  <c r="O15" i="1"/>
  <c r="O16" i="1"/>
  <c r="O17" i="1"/>
  <c r="O18" i="1"/>
  <c r="O19" i="1"/>
  <c r="O20" i="1"/>
  <c r="O21" i="1"/>
  <c r="O24" i="1"/>
  <c r="O25" i="1"/>
  <c r="O26" i="1"/>
  <c r="O9" i="1"/>
  <c r="B27" i="1"/>
  <c r="M9" i="1"/>
  <c r="B29" i="1" l="1"/>
  <c r="R9" i="1" l="1"/>
  <c r="D27" i="1"/>
  <c r="D28" i="1"/>
  <c r="D29" i="1"/>
  <c r="M22" i="1"/>
  <c r="R22" i="1" s="1"/>
  <c r="M23" i="1"/>
  <c r="R23" i="1" s="1"/>
  <c r="M24" i="1"/>
  <c r="M25" i="1"/>
  <c r="R25" i="1" s="1"/>
  <c r="M26" i="1"/>
  <c r="R26" i="1" s="1"/>
  <c r="K22" i="1"/>
  <c r="K23" i="1"/>
  <c r="K24" i="1"/>
  <c r="K25" i="1"/>
  <c r="K26" i="1"/>
  <c r="M19" i="1" l="1"/>
  <c r="R19" i="1" s="1"/>
  <c r="M20" i="1"/>
  <c r="R20" i="1" s="1"/>
  <c r="M21" i="1"/>
  <c r="R21" i="1" s="1"/>
  <c r="K20" i="1"/>
  <c r="K21" i="1"/>
  <c r="K19" i="1"/>
  <c r="M17" i="1" l="1"/>
  <c r="R17" i="1" s="1"/>
  <c r="K17" i="1" l="1"/>
  <c r="K18" i="1"/>
  <c r="M14" i="1" l="1"/>
  <c r="R14" i="1" s="1"/>
  <c r="M15" i="1"/>
  <c r="R15" i="1" s="1"/>
  <c r="M16" i="1"/>
  <c r="R16" i="1" s="1"/>
  <c r="M18" i="1"/>
  <c r="R18" i="1" s="1"/>
  <c r="K14" i="1" l="1"/>
  <c r="K15" i="1"/>
  <c r="K16" i="1"/>
  <c r="M12" i="1" l="1"/>
  <c r="R12" i="1" s="1"/>
  <c r="M13" i="1"/>
  <c r="R13" i="1" s="1"/>
  <c r="K12" i="1"/>
  <c r="K13" i="1"/>
  <c r="M10" i="1" l="1"/>
  <c r="R10" i="1" s="1"/>
  <c r="M11" i="1"/>
  <c r="R11" i="1" s="1"/>
  <c r="K9" i="1"/>
  <c r="K10" i="1"/>
  <c r="K11" i="1"/>
  <c r="S28" i="1" l="1"/>
  <c r="S27" i="1"/>
  <c r="B28" i="1"/>
  <c r="S29" i="1" l="1"/>
</calcChain>
</file>

<file path=xl/sharedStrings.xml><?xml version="1.0" encoding="utf-8"?>
<sst xmlns="http://schemas.openxmlformats.org/spreadsheetml/2006/main" count="114" uniqueCount="57">
  <si>
    <t>Seq.</t>
  </si>
  <si>
    <t>DT_FERIADO</t>
  </si>
  <si>
    <t>M/E/N/F</t>
  </si>
  <si>
    <t>TXT_DESCR</t>
  </si>
  <si>
    <t>IMPORTANTE: sempre verifique no site do TJRJ se a versão impressa do documento está atualizada.</t>
  </si>
  <si>
    <t>E</t>
  </si>
  <si>
    <t>Ponto Facultativo - Recesso Judiciário</t>
  </si>
  <si>
    <t>F</t>
  </si>
  <si>
    <t>Dia de São Sebastião</t>
  </si>
  <si>
    <t>N</t>
  </si>
  <si>
    <t>Segunda-feira de Carnaval</t>
  </si>
  <si>
    <t>Terça-feira de Carnaval</t>
  </si>
  <si>
    <t>Quarta-feira de Carnaval</t>
  </si>
  <si>
    <t>Quinta-feira Santa</t>
  </si>
  <si>
    <t>Sexta-feira Santa</t>
  </si>
  <si>
    <t>Dia do Trabalho</t>
  </si>
  <si>
    <t>Corpus Christi</t>
  </si>
  <si>
    <t>Ponto Facultativo - Decreto nº 45.262 de 28/05/2015</t>
  </si>
  <si>
    <t>Dia da Independência</t>
  </si>
  <si>
    <t>Nossa Senhora da Aparecida</t>
  </si>
  <si>
    <t>Dia do Funcionário Público - Decreto Lei 42071 D.O. 09 out 09 (decreto nº 45.415 de 19/10/15 )</t>
  </si>
  <si>
    <t>Finados</t>
  </si>
  <si>
    <t>Proclamação da República</t>
  </si>
  <si>
    <t>Zumbi</t>
  </si>
  <si>
    <t>Dia da Justiça</t>
  </si>
  <si>
    <t>CORREGEDORIA-GERAL DA JUSTIÇA DO ESTADO DO RIO DE JANEIRO - CGJ</t>
  </si>
  <si>
    <t>DIRETORIA-GERAL DE FISCALIZAÇÃO E ASSESSORAMENTO JUDICIAL - DGFAJ</t>
  </si>
  <si>
    <r>
      <rPr>
        <b/>
        <sz val="12"/>
        <rFont val="Fonte Ecológica Spranq"/>
        <family val="2"/>
      </rPr>
      <t xml:space="preserve">DIVISÃO DE INSTRUÇÃO E PARECERES JUDICIAIS - DIPAJ   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</si>
  <si>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Número do Processo</t>
  </si>
  <si>
    <t>Assunto</t>
  </si>
  <si>
    <t>Serventia ou Unidade Organizacional</t>
  </si>
  <si>
    <t>Data da entrada Diretor da DIPAJ</t>
  </si>
  <si>
    <t>Data da remessa ao Servidor</t>
  </si>
  <si>
    <t>Servidor Responsável</t>
  </si>
  <si>
    <t>Prazo</t>
  </si>
  <si>
    <t>Dilação?</t>
  </si>
  <si>
    <t>Observação</t>
  </si>
  <si>
    <t>Prazo máximo da data de entrega do servidor</t>
  </si>
  <si>
    <t>Data do reenvio do Servidor ao Diretor</t>
  </si>
  <si>
    <t>Dias Servidor</t>
  </si>
  <si>
    <t>Data da saída</t>
  </si>
  <si>
    <t>Dias TOTAL</t>
  </si>
  <si>
    <t>Ciência
Informação
Parecer</t>
  </si>
  <si>
    <t>Cálculo prazo máximo servidor</t>
  </si>
  <si>
    <t>Total de Processos Concluídos:</t>
  </si>
  <si>
    <t>Dilação</t>
  </si>
  <si>
    <t>Total Geral de Processos:</t>
  </si>
  <si>
    <t>Fora do prazo</t>
  </si>
  <si>
    <t>Indicador DIPAJ</t>
  </si>
  <si>
    <t>Posse - Ponto Facultativo</t>
  </si>
  <si>
    <t>Feriado prolongado decorrente da Lei Estadual nº 9.224/2021</t>
  </si>
  <si>
    <t>Tipo</t>
  </si>
  <si>
    <t>Total processos A</t>
  </si>
  <si>
    <t>Total processos B</t>
  </si>
  <si>
    <t>Total processos C</t>
  </si>
  <si>
    <t>Percentual de cumprimento do prazo de entrega dos processos</t>
  </si>
  <si>
    <t>Planilha de Controle de Distribuição e Tempo de Permanência dos Processos - Mês/Ano: MÊS/ANO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</si>
</sst>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9"/>
      <name val="Microsoft Sans Serif"/>
      <family val="2"/>
    </font>
    <font>
      <b/>
      <sz val="10"/>
      <color indexed="10"/>
      <name val="Arial"/>
      <family val="2"/>
    </font>
    <font>
      <sz val="10"/>
      <name val="Microsoft Sans Serif"/>
      <family val="2"/>
    </font>
    <font>
      <sz val="10"/>
      <color indexed="64"/>
      <name val="Microsoft Sans Serif"/>
      <family val="2"/>
    </font>
    <font>
      <b/>
      <sz val="16"/>
      <name val="Fonte Ecológica Spranq"/>
      <family val="2"/>
    </font>
    <font>
      <b/>
      <sz val="13"/>
      <name val="Fonte Ecológica Spranq"/>
      <family val="2"/>
    </font>
    <font>
      <b/>
      <sz val="12"/>
      <name val="Arial"/>
      <family val="2"/>
    </font>
    <font>
      <b/>
      <sz val="12"/>
      <name val="Fonte Ecológica Spranq"/>
      <family val="2"/>
    </font>
    <font>
      <sz val="10"/>
      <name val="Arial"/>
      <family val="2"/>
    </font>
    <font>
      <b/>
      <sz val="8"/>
      <name val="Fonte Ecológica Spranq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name val="Fonte Ecológica Spranq"/>
      <family val="2"/>
    </font>
    <font>
      <b/>
      <u val="double"/>
      <sz val="16"/>
      <color indexed="9"/>
      <name val="Fonte Ecológica Spranq"/>
      <family val="2"/>
    </font>
    <font>
      <sz val="10"/>
      <name val="Calibri"/>
      <family val="2"/>
      <scheme val="minor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8" fillId="0" borderId="0" applyFont="0" applyFill="0" applyBorder="0" applyAlignment="0" applyProtection="0"/>
  </cellStyleXfs>
  <cellXfs count="76">
    <xf numFmtId="0" fontId="0" fillId="0" borderId="0" xfId="0"/>
    <xf numFmtId="0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/>
    <xf numFmtId="0" fontId="4" fillId="0" borderId="1" xfId="1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/>
    <xf numFmtId="14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 applyAlignment="1"/>
    <xf numFmtId="0" fontId="14" fillId="5" borderId="6" xfId="0" applyNumberFormat="1" applyFont="1" applyFill="1" applyBorder="1" applyAlignment="1" applyProtection="1">
      <alignment horizontal="left" wrapText="1"/>
      <protection locked="0"/>
    </xf>
    <xf numFmtId="0" fontId="14" fillId="5" borderId="18" xfId="0" applyNumberFormat="1" applyFont="1" applyFill="1" applyBorder="1" applyAlignment="1" applyProtection="1">
      <alignment horizontal="left" wrapText="1"/>
    </xf>
    <xf numFmtId="0" fontId="14" fillId="5" borderId="6" xfId="0" applyNumberFormat="1" applyFont="1" applyFill="1" applyBorder="1" applyAlignment="1" applyProtection="1">
      <alignment horizontal="center" vertical="center" wrapText="1"/>
    </xf>
    <xf numFmtId="14" fontId="4" fillId="0" borderId="1" xfId="3" applyNumberFormat="1" applyFont="1" applyBorder="1" applyAlignment="1">
      <alignment horizontal="center"/>
    </xf>
    <xf numFmtId="0" fontId="4" fillId="0" borderId="1" xfId="0" applyFont="1" applyBorder="1"/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4" fillId="5" borderId="15" xfId="0" applyNumberFormat="1" applyFont="1" applyFill="1" applyBorder="1" applyAlignment="1" applyProtection="1">
      <alignment horizontal="left" wrapText="1"/>
      <protection locked="0"/>
    </xf>
    <xf numFmtId="0" fontId="14" fillId="5" borderId="17" xfId="0" applyNumberFormat="1" applyFont="1" applyFill="1" applyBorder="1" applyAlignment="1" applyProtection="1">
      <alignment horizontal="center" vertical="center" wrapText="1"/>
    </xf>
    <xf numFmtId="14" fontId="16" fillId="0" borderId="24" xfId="0" applyNumberFormat="1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14" fontId="13" fillId="0" borderId="25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14" fontId="16" fillId="0" borderId="25" xfId="0" applyNumberFormat="1" applyFont="1" applyBorder="1" applyAlignment="1" applyProtection="1">
      <alignment horizontal="center" vertical="center" wrapText="1"/>
    </xf>
    <xf numFmtId="0" fontId="10" fillId="0" borderId="25" xfId="0" applyNumberFormat="1" applyFont="1" applyBorder="1" applyAlignment="1" applyProtection="1">
      <alignment horizontal="center" vertical="center"/>
    </xf>
    <xf numFmtId="0" fontId="14" fillId="5" borderId="5" xfId="0" applyNumberFormat="1" applyFont="1" applyFill="1" applyBorder="1" applyAlignment="1" applyProtection="1">
      <alignment horizontal="center" wrapText="1"/>
      <protection locked="0"/>
    </xf>
    <xf numFmtId="0" fontId="14" fillId="5" borderId="19" xfId="0" applyNumberFormat="1" applyFont="1" applyFill="1" applyBorder="1" applyAlignment="1" applyProtection="1">
      <alignment horizontal="center" wrapText="1"/>
      <protection locked="0"/>
    </xf>
    <xf numFmtId="0" fontId="14" fillId="5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4" fillId="5" borderId="18" xfId="0" applyNumberFormat="1" applyFont="1" applyFill="1" applyBorder="1" applyAlignment="1" applyProtection="1">
      <alignment horizontal="center" vertical="center"/>
      <protection locked="0"/>
    </xf>
    <xf numFmtId="164" fontId="14" fillId="5" borderId="18" xfId="0" applyNumberFormat="1" applyFont="1" applyFill="1" applyBorder="1" applyAlignment="1" applyProtection="1">
      <alignment horizontal="center" vertical="center" wrapText="1"/>
    </xf>
    <xf numFmtId="10" fontId="14" fillId="5" borderId="17" xfId="4" applyNumberFormat="1" applyFont="1" applyFill="1" applyBorder="1" applyAlignment="1" applyProtection="1">
      <alignment horizontal="left" wrapText="1"/>
    </xf>
    <xf numFmtId="0" fontId="14" fillId="5" borderId="16" xfId="0" applyNumberFormat="1" applyFont="1" applyFill="1" applyBorder="1" applyAlignment="1" applyProtection="1">
      <alignment horizontal="left" wrapText="1"/>
      <protection locked="0"/>
    </xf>
    <xf numFmtId="0" fontId="14" fillId="5" borderId="18" xfId="0" applyNumberFormat="1" applyFont="1" applyFill="1" applyBorder="1" applyAlignment="1" applyProtection="1">
      <alignment horizontal="left" wrapText="1"/>
      <protection locked="0"/>
    </xf>
    <xf numFmtId="0" fontId="17" fillId="0" borderId="0" xfId="2" applyFont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14" fillId="5" borderId="6" xfId="0" applyNumberFormat="1" applyFont="1" applyFill="1" applyBorder="1" applyAlignment="1" applyProtection="1">
      <alignment horizontal="center" wrapText="1"/>
      <protection locked="0"/>
    </xf>
    <xf numFmtId="0" fontId="14" fillId="5" borderId="5" xfId="0" applyNumberFormat="1" applyFont="1" applyFill="1" applyBorder="1" applyAlignment="1" applyProtection="1">
      <alignment wrapText="1"/>
      <protection locked="0"/>
    </xf>
    <xf numFmtId="0" fontId="14" fillId="5" borderId="18" xfId="0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>
      <alignment horizontal="center" wrapText="1"/>
    </xf>
    <xf numFmtId="0" fontId="2" fillId="0" borderId="3" xfId="1" applyNumberFormat="1" applyFont="1" applyFill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2" fillId="0" borderId="2" xfId="2" applyBorder="1" applyAlignment="1" applyProtection="1">
      <alignment horizontal="center" vertical="center" wrapText="1"/>
      <protection locked="0"/>
    </xf>
    <xf numFmtId="0" fontId="12" fillId="0" borderId="4" xfId="2" applyBorder="1" applyAlignment="1" applyProtection="1">
      <alignment horizontal="center" vertical="center" wrapText="1"/>
      <protection locked="0"/>
    </xf>
    <xf numFmtId="0" fontId="16" fillId="0" borderId="22" xfId="0" applyNumberFormat="1" applyFont="1" applyBorder="1" applyAlignment="1" applyProtection="1">
      <alignment horizontal="center" vertical="center"/>
    </xf>
    <xf numFmtId="0" fontId="16" fillId="0" borderId="23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 shrinkToFit="1"/>
      <protection locked="0"/>
    </xf>
    <xf numFmtId="0" fontId="11" fillId="4" borderId="12" xfId="0" applyFont="1" applyFill="1" applyBorder="1" applyAlignment="1" applyProtection="1">
      <alignment horizontal="center" vertical="center" wrapText="1" shrinkToFit="1"/>
      <protection locked="0"/>
    </xf>
    <xf numFmtId="0" fontId="1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6" xfId="2" applyFont="1" applyBorder="1" applyAlignment="1" applyProtection="1">
      <alignment horizontal="center" vertical="center" wrapText="1"/>
      <protection locked="0"/>
    </xf>
    <xf numFmtId="0" fontId="17" fillId="0" borderId="27" xfId="2" applyFont="1" applyBorder="1" applyAlignment="1" applyProtection="1">
      <alignment horizontal="center" vertical="center" wrapText="1"/>
      <protection locked="0"/>
    </xf>
    <xf numFmtId="0" fontId="16" fillId="0" borderId="28" xfId="0" applyNumberFormat="1" applyFont="1" applyBorder="1" applyAlignment="1" applyProtection="1">
      <alignment horizontal="center" vertical="center"/>
    </xf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6" fillId="0" borderId="2" xfId="0" applyNumberFormat="1" applyFont="1" applyBorder="1" applyAlignment="1" applyProtection="1">
      <alignment horizontal="center" vertical="center"/>
    </xf>
    <xf numFmtId="0" fontId="16" fillId="0" borderId="4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  <protection locked="0"/>
    </xf>
  </cellXfs>
  <cellStyles count="5">
    <cellStyle name="Hiperlink" xfId="2" builtinId="8"/>
    <cellStyle name="Normal" xfId="0" builtinId="0"/>
    <cellStyle name="Normal 2" xfId="3" xr:uid="{00000000-0005-0000-0000-000002000000}"/>
    <cellStyle name="Normal_Plan1" xfId="1" xr:uid="{00000000-0005-0000-0000-000003000000}"/>
    <cellStyle name="Porcentagem" xfId="4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0</xdr:row>
      <xdr:rowOff>9525</xdr:rowOff>
    </xdr:from>
    <xdr:to>
      <xdr:col>9</xdr:col>
      <xdr:colOff>1057275</xdr:colOff>
      <xdr:row>0</xdr:row>
      <xdr:rowOff>600075</xdr:rowOff>
    </xdr:to>
    <xdr:pic>
      <xdr:nvPicPr>
        <xdr:cNvPr id="5" name="Imagem 1" descr="Descrição: Descrição: Descrição: Descrição: cid:image001.png@01CF0C7D.7E2E42C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view="pageLayout" zoomScaleNormal="100" workbookViewId="0">
      <selection activeCell="A2" sqref="A2:D2"/>
    </sheetView>
  </sheetViews>
  <sheetFormatPr defaultRowHeight="15" x14ac:dyDescent="0.25"/>
  <cols>
    <col min="2" max="2" width="15.85546875" customWidth="1"/>
    <col min="3" max="3" width="9.140625" customWidth="1"/>
    <col min="4" max="4" width="82.855468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44" t="s">
        <v>4</v>
      </c>
      <c r="B2" s="45"/>
      <c r="C2" s="45"/>
      <c r="D2" s="46"/>
    </row>
    <row r="3" spans="1:4" x14ac:dyDescent="0.25">
      <c r="A3" s="3">
        <v>78</v>
      </c>
      <c r="B3" s="11">
        <v>44197</v>
      </c>
      <c r="C3" s="4" t="s">
        <v>5</v>
      </c>
      <c r="D3" s="5" t="s">
        <v>6</v>
      </c>
    </row>
    <row r="4" spans="1:4" x14ac:dyDescent="0.25">
      <c r="A4" s="3">
        <v>79</v>
      </c>
      <c r="B4" s="11">
        <v>44198</v>
      </c>
      <c r="C4" s="4" t="s">
        <v>5</v>
      </c>
      <c r="D4" s="5" t="s">
        <v>6</v>
      </c>
    </row>
    <row r="5" spans="1:4" x14ac:dyDescent="0.25">
      <c r="A5" s="3">
        <v>80</v>
      </c>
      <c r="B5" s="11">
        <v>44199</v>
      </c>
      <c r="C5" s="4" t="s">
        <v>5</v>
      </c>
      <c r="D5" s="5" t="s">
        <v>6</v>
      </c>
    </row>
    <row r="6" spans="1:4" x14ac:dyDescent="0.25">
      <c r="A6" s="3">
        <v>81</v>
      </c>
      <c r="B6" s="11">
        <v>44200</v>
      </c>
      <c r="C6" s="4" t="s">
        <v>5</v>
      </c>
      <c r="D6" s="5" t="s">
        <v>6</v>
      </c>
    </row>
    <row r="7" spans="1:4" x14ac:dyDescent="0.25">
      <c r="A7" s="3">
        <v>82</v>
      </c>
      <c r="B7" s="11">
        <v>44201</v>
      </c>
      <c r="C7" s="4" t="s">
        <v>5</v>
      </c>
      <c r="D7" s="5" t="s">
        <v>6</v>
      </c>
    </row>
    <row r="8" spans="1:4" x14ac:dyDescent="0.25">
      <c r="A8" s="3">
        <v>83</v>
      </c>
      <c r="B8" s="11">
        <v>44202</v>
      </c>
      <c r="C8" s="4" t="s">
        <v>5</v>
      </c>
      <c r="D8" s="5" t="s">
        <v>6</v>
      </c>
    </row>
    <row r="9" spans="1:4" x14ac:dyDescent="0.25">
      <c r="A9" s="3">
        <v>84</v>
      </c>
      <c r="B9" s="11">
        <v>44216</v>
      </c>
      <c r="C9" s="4" t="s">
        <v>7</v>
      </c>
      <c r="D9" s="5" t="s">
        <v>8</v>
      </c>
    </row>
    <row r="10" spans="1:4" x14ac:dyDescent="0.25">
      <c r="A10" s="3">
        <v>85</v>
      </c>
      <c r="B10" s="11">
        <v>44232</v>
      </c>
      <c r="C10" s="4" t="s">
        <v>5</v>
      </c>
      <c r="D10" s="5" t="s">
        <v>49</v>
      </c>
    </row>
    <row r="11" spans="1:4" x14ac:dyDescent="0.25">
      <c r="A11" s="3">
        <v>86</v>
      </c>
      <c r="B11" s="6">
        <v>44242</v>
      </c>
      <c r="C11" s="4" t="s">
        <v>9</v>
      </c>
      <c r="D11" s="5" t="s">
        <v>10</v>
      </c>
    </row>
    <row r="12" spans="1:4" x14ac:dyDescent="0.25">
      <c r="A12" s="3">
        <v>87</v>
      </c>
      <c r="B12" s="6">
        <v>44243</v>
      </c>
      <c r="C12" s="4" t="s">
        <v>9</v>
      </c>
      <c r="D12" s="5" t="s">
        <v>11</v>
      </c>
    </row>
    <row r="13" spans="1:4" x14ac:dyDescent="0.25">
      <c r="A13" s="3">
        <v>88</v>
      </c>
      <c r="B13" s="6">
        <v>44244</v>
      </c>
      <c r="C13" s="4" t="s">
        <v>9</v>
      </c>
      <c r="D13" s="5" t="s">
        <v>12</v>
      </c>
    </row>
    <row r="14" spans="1:4" x14ac:dyDescent="0.25">
      <c r="A14" s="3">
        <v>89</v>
      </c>
      <c r="B14" s="6">
        <v>44281</v>
      </c>
      <c r="C14" s="4" t="s">
        <v>5</v>
      </c>
      <c r="D14" s="12" t="s">
        <v>50</v>
      </c>
    </row>
    <row r="15" spans="1:4" x14ac:dyDescent="0.25">
      <c r="A15" s="3">
        <v>90</v>
      </c>
      <c r="B15" s="6">
        <v>44284</v>
      </c>
      <c r="C15" s="4" t="s">
        <v>5</v>
      </c>
      <c r="D15" s="12" t="s">
        <v>50</v>
      </c>
    </row>
    <row r="16" spans="1:4" x14ac:dyDescent="0.25">
      <c r="A16" s="3">
        <v>91</v>
      </c>
      <c r="B16" s="6">
        <v>44285</v>
      </c>
      <c r="C16" s="4" t="s">
        <v>5</v>
      </c>
      <c r="D16" s="12" t="s">
        <v>50</v>
      </c>
    </row>
    <row r="17" spans="1:4" x14ac:dyDescent="0.25">
      <c r="A17" s="3">
        <v>92</v>
      </c>
      <c r="B17" s="6">
        <v>44286</v>
      </c>
      <c r="C17" s="4" t="s">
        <v>5</v>
      </c>
      <c r="D17" s="12" t="s">
        <v>50</v>
      </c>
    </row>
    <row r="18" spans="1:4" x14ac:dyDescent="0.25">
      <c r="A18" s="3">
        <v>93</v>
      </c>
      <c r="B18" s="6">
        <v>44287</v>
      </c>
      <c r="C18" s="4" t="s">
        <v>5</v>
      </c>
      <c r="D18" s="5" t="s">
        <v>13</v>
      </c>
    </row>
    <row r="19" spans="1:4" x14ac:dyDescent="0.25">
      <c r="A19" s="3">
        <v>94</v>
      </c>
      <c r="B19" s="6">
        <v>44288</v>
      </c>
      <c r="C19" s="4" t="s">
        <v>9</v>
      </c>
      <c r="D19" s="5" t="s">
        <v>14</v>
      </c>
    </row>
    <row r="20" spans="1:4" x14ac:dyDescent="0.25">
      <c r="A20" s="3">
        <v>95</v>
      </c>
      <c r="B20" s="6">
        <v>44317</v>
      </c>
      <c r="C20" s="4" t="s">
        <v>9</v>
      </c>
      <c r="D20" s="5" t="s">
        <v>15</v>
      </c>
    </row>
    <row r="21" spans="1:4" x14ac:dyDescent="0.25">
      <c r="A21" s="3">
        <v>96</v>
      </c>
      <c r="B21" s="6">
        <v>44350</v>
      </c>
      <c r="C21" s="4" t="s">
        <v>9</v>
      </c>
      <c r="D21" s="5" t="s">
        <v>16</v>
      </c>
    </row>
    <row r="22" spans="1:4" x14ac:dyDescent="0.25">
      <c r="A22" s="3">
        <v>97</v>
      </c>
      <c r="B22" s="6">
        <v>44351</v>
      </c>
      <c r="C22" s="4" t="s">
        <v>9</v>
      </c>
      <c r="D22" s="5" t="s">
        <v>17</v>
      </c>
    </row>
    <row r="23" spans="1:4" x14ac:dyDescent="0.25">
      <c r="A23" s="3">
        <v>98</v>
      </c>
      <c r="B23" s="6">
        <v>44446</v>
      </c>
      <c r="C23" s="4" t="s">
        <v>9</v>
      </c>
      <c r="D23" s="5" t="s">
        <v>18</v>
      </c>
    </row>
    <row r="24" spans="1:4" x14ac:dyDescent="0.25">
      <c r="A24" s="3">
        <v>99</v>
      </c>
      <c r="B24" s="6">
        <v>44481</v>
      </c>
      <c r="C24" s="4" t="s">
        <v>9</v>
      </c>
      <c r="D24" s="5" t="s">
        <v>19</v>
      </c>
    </row>
    <row r="25" spans="1:4" x14ac:dyDescent="0.25">
      <c r="A25" s="3">
        <v>100</v>
      </c>
      <c r="B25" s="6">
        <v>44497</v>
      </c>
      <c r="C25" s="4" t="s">
        <v>9</v>
      </c>
      <c r="D25" s="7" t="s">
        <v>20</v>
      </c>
    </row>
    <row r="26" spans="1:4" x14ac:dyDescent="0.25">
      <c r="A26" s="3">
        <v>101</v>
      </c>
      <c r="B26" s="6">
        <v>44502</v>
      </c>
      <c r="C26" s="4" t="s">
        <v>9</v>
      </c>
      <c r="D26" s="5" t="s">
        <v>21</v>
      </c>
    </row>
    <row r="27" spans="1:4" x14ac:dyDescent="0.25">
      <c r="A27" s="3">
        <v>102</v>
      </c>
      <c r="B27" s="6">
        <v>44515</v>
      </c>
      <c r="C27" s="4" t="s">
        <v>9</v>
      </c>
      <c r="D27" s="5" t="s">
        <v>22</v>
      </c>
    </row>
    <row r="28" spans="1:4" x14ac:dyDescent="0.25">
      <c r="A28" s="3">
        <v>103</v>
      </c>
      <c r="B28" s="6">
        <v>44520</v>
      </c>
      <c r="C28" s="4" t="s">
        <v>9</v>
      </c>
      <c r="D28" s="5" t="s">
        <v>23</v>
      </c>
    </row>
    <row r="29" spans="1:4" x14ac:dyDescent="0.25">
      <c r="A29" s="3">
        <v>104</v>
      </c>
      <c r="B29" s="6">
        <v>44538</v>
      </c>
      <c r="C29" s="4" t="s">
        <v>5</v>
      </c>
      <c r="D29" s="5" t="s">
        <v>24</v>
      </c>
    </row>
    <row r="30" spans="1:4" x14ac:dyDescent="0.25">
      <c r="A30" s="3">
        <v>105</v>
      </c>
      <c r="B30" s="6">
        <v>44550</v>
      </c>
      <c r="C30" s="4" t="s">
        <v>5</v>
      </c>
      <c r="D30" s="5" t="s">
        <v>6</v>
      </c>
    </row>
    <row r="31" spans="1:4" x14ac:dyDescent="0.25">
      <c r="A31" s="3">
        <v>106</v>
      </c>
      <c r="B31" s="6">
        <v>44551</v>
      </c>
      <c r="C31" s="4" t="s">
        <v>5</v>
      </c>
      <c r="D31" s="5" t="s">
        <v>6</v>
      </c>
    </row>
    <row r="32" spans="1:4" x14ac:dyDescent="0.25">
      <c r="A32" s="3">
        <v>107</v>
      </c>
      <c r="B32" s="6">
        <v>44552</v>
      </c>
      <c r="C32" s="4" t="s">
        <v>5</v>
      </c>
      <c r="D32" s="5" t="s">
        <v>6</v>
      </c>
    </row>
    <row r="33" spans="1:4" x14ac:dyDescent="0.25">
      <c r="A33" s="3">
        <v>108</v>
      </c>
      <c r="B33" s="6">
        <v>44553</v>
      </c>
      <c r="C33" s="4" t="s">
        <v>5</v>
      </c>
      <c r="D33" s="5" t="s">
        <v>6</v>
      </c>
    </row>
    <row r="34" spans="1:4" x14ac:dyDescent="0.25">
      <c r="A34" s="3">
        <v>109</v>
      </c>
      <c r="B34" s="6">
        <v>44554</v>
      </c>
      <c r="C34" s="4" t="s">
        <v>5</v>
      </c>
      <c r="D34" s="5" t="s">
        <v>6</v>
      </c>
    </row>
    <row r="35" spans="1:4" x14ac:dyDescent="0.25">
      <c r="A35" s="3">
        <v>110</v>
      </c>
      <c r="B35" s="6">
        <v>44555</v>
      </c>
      <c r="C35" s="4" t="s">
        <v>5</v>
      </c>
      <c r="D35" s="5" t="s">
        <v>6</v>
      </c>
    </row>
    <row r="36" spans="1:4" x14ac:dyDescent="0.25">
      <c r="A36" s="3">
        <v>111</v>
      </c>
      <c r="B36" s="6">
        <v>44556</v>
      </c>
      <c r="C36" s="4" t="s">
        <v>5</v>
      </c>
      <c r="D36" s="5" t="s">
        <v>6</v>
      </c>
    </row>
    <row r="37" spans="1:4" x14ac:dyDescent="0.25">
      <c r="A37" s="3">
        <v>112</v>
      </c>
      <c r="B37" s="6">
        <v>44557</v>
      </c>
      <c r="C37" s="4" t="s">
        <v>5</v>
      </c>
      <c r="D37" s="5" t="s">
        <v>6</v>
      </c>
    </row>
    <row r="38" spans="1:4" x14ac:dyDescent="0.25">
      <c r="A38" s="3">
        <v>113</v>
      </c>
      <c r="B38" s="6">
        <v>44558</v>
      </c>
      <c r="C38" s="4" t="s">
        <v>5</v>
      </c>
      <c r="D38" s="5" t="s">
        <v>6</v>
      </c>
    </row>
    <row r="39" spans="1:4" x14ac:dyDescent="0.25">
      <c r="A39" s="3">
        <v>114</v>
      </c>
      <c r="B39" s="6">
        <v>44559</v>
      </c>
      <c r="C39" s="4" t="s">
        <v>5</v>
      </c>
      <c r="D39" s="5" t="s">
        <v>6</v>
      </c>
    </row>
    <row r="40" spans="1:4" x14ac:dyDescent="0.25">
      <c r="A40" s="3">
        <v>115</v>
      </c>
      <c r="B40" s="6">
        <v>44560</v>
      </c>
      <c r="C40" s="4" t="s">
        <v>5</v>
      </c>
      <c r="D40" s="5" t="s">
        <v>6</v>
      </c>
    </row>
    <row r="41" spans="1:4" x14ac:dyDescent="0.25">
      <c r="A41" s="3">
        <v>116</v>
      </c>
      <c r="B41" s="6">
        <v>44561</v>
      </c>
      <c r="C41" s="4" t="s">
        <v>5</v>
      </c>
      <c r="D41" s="5" t="s">
        <v>6</v>
      </c>
    </row>
  </sheetData>
  <mergeCells count="1">
    <mergeCell ref="A2:D2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&amp;LFRM-DGFAJ-008-01   &amp;CRev.: 08     Data 06/10/2021&amp;RPág.: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6"/>
  <sheetViews>
    <sheetView tabSelected="1" showWhiteSpace="0" zoomScale="80" zoomScaleNormal="80" zoomScalePageLayoutView="70" workbookViewId="0">
      <selection activeCell="C11" sqref="C11"/>
    </sheetView>
  </sheetViews>
  <sheetFormatPr defaultRowHeight="15" x14ac:dyDescent="0.25"/>
  <cols>
    <col min="1" max="1" width="22.28515625" customWidth="1"/>
    <col min="2" max="2" width="28.140625" customWidth="1"/>
    <col min="3" max="3" width="29.140625" customWidth="1"/>
    <col min="4" max="4" width="11.7109375" customWidth="1"/>
    <col min="5" max="5" width="12.5703125" customWidth="1"/>
    <col min="6" max="6" width="14.5703125" customWidth="1"/>
    <col min="10" max="10" width="20.42578125" customWidth="1"/>
    <col min="11" max="11" width="15.28515625" customWidth="1"/>
    <col min="12" max="12" width="13.5703125" customWidth="1"/>
    <col min="13" max="13" width="9.140625" customWidth="1"/>
    <col min="14" max="14" width="16.42578125" customWidth="1"/>
    <col min="17" max="17" width="2.85546875" customWidth="1"/>
    <col min="18" max="18" width="23" customWidth="1"/>
    <col min="19" max="19" width="12" customWidth="1"/>
    <col min="21" max="16384" width="9.140625" style="33"/>
  </cols>
  <sheetData>
    <row r="1" spans="1:20" customFormat="1" ht="32.2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0" customFormat="1" ht="20.25" customHeight="1" x14ac:dyDescent="0.25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0" customFormat="1" ht="16.5" customHeight="1" x14ac:dyDescent="0.25">
      <c r="A3" s="55" t="s">
        <v>26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0" customFormat="1" ht="24.75" customHeight="1" x14ac:dyDescent="0.25">
      <c r="A4" s="75" t="s">
        <v>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20" customFormat="1" ht="15" customHeight="1" thickBot="1" x14ac:dyDescent="0.3">
      <c r="A5" s="56" t="s">
        <v>27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0" customFormat="1" ht="30.75" customHeight="1" thickBot="1" x14ac:dyDescent="0.3">
      <c r="A6" s="57" t="s">
        <v>56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</row>
    <row r="7" spans="1:20" customFormat="1" ht="30" customHeight="1" x14ac:dyDescent="0.25">
      <c r="A7" s="47" t="s">
        <v>28</v>
      </c>
      <c r="B7" s="60" t="s">
        <v>29</v>
      </c>
      <c r="C7" s="47" t="s">
        <v>30</v>
      </c>
      <c r="D7" s="47" t="s">
        <v>31</v>
      </c>
      <c r="E7" s="47" t="s">
        <v>32</v>
      </c>
      <c r="F7" s="47" t="s">
        <v>33</v>
      </c>
      <c r="G7" s="47" t="s">
        <v>34</v>
      </c>
      <c r="H7" s="47" t="s">
        <v>51</v>
      </c>
      <c r="I7" s="47" t="s">
        <v>35</v>
      </c>
      <c r="J7" s="47" t="s">
        <v>36</v>
      </c>
      <c r="K7" s="62" t="s">
        <v>37</v>
      </c>
      <c r="L7" s="47" t="s">
        <v>38</v>
      </c>
      <c r="M7" s="47" t="s">
        <v>39</v>
      </c>
      <c r="N7" s="47" t="s">
        <v>40</v>
      </c>
      <c r="O7" s="62" t="s">
        <v>41</v>
      </c>
      <c r="P7" s="64" t="s">
        <v>42</v>
      </c>
      <c r="Q7" s="65"/>
      <c r="R7" s="64" t="s">
        <v>43</v>
      </c>
      <c r="S7" s="65"/>
    </row>
    <row r="8" spans="1:20" customFormat="1" ht="30" customHeight="1" x14ac:dyDescent="0.25">
      <c r="A8" s="48"/>
      <c r="B8" s="61"/>
      <c r="C8" s="48"/>
      <c r="D8" s="48"/>
      <c r="E8" s="48"/>
      <c r="F8" s="48"/>
      <c r="G8" s="48"/>
      <c r="H8" s="48"/>
      <c r="I8" s="48"/>
      <c r="J8" s="48"/>
      <c r="K8" s="63"/>
      <c r="L8" s="48"/>
      <c r="M8" s="48"/>
      <c r="N8" s="48"/>
      <c r="O8" s="63"/>
      <c r="P8" s="66"/>
      <c r="Q8" s="67"/>
      <c r="R8" s="66"/>
      <c r="S8" s="67"/>
    </row>
    <row r="9" spans="1:20" ht="51" customHeight="1" x14ac:dyDescent="0.25">
      <c r="A9" s="14"/>
      <c r="B9" s="15"/>
      <c r="C9" s="13"/>
      <c r="D9" s="16"/>
      <c r="E9" s="16"/>
      <c r="F9" s="15"/>
      <c r="G9" s="17"/>
      <c r="H9" s="17"/>
      <c r="I9" s="17"/>
      <c r="J9" s="17"/>
      <c r="K9" s="22" t="str">
        <f>IF((WORKDAY(E9,G9,Feriados!$B$3:$B$67)&lt;=0),"",(WORKDAY(E9,G9,Feriados!$B$3:$B$67)))</f>
        <v/>
      </c>
      <c r="L9" s="16"/>
      <c r="M9" s="18" t="str">
        <f>IF((NETWORKDAYS(E9+1,L9,Feriados!$B$3:$B$67)&lt;=0),"0",(NETWORKDAYS(E9+1,L9,Feriados!$B$3:$B$67)))</f>
        <v>0</v>
      </c>
      <c r="N9" s="16"/>
      <c r="O9" s="19" t="str">
        <f>IF(OR(ISBLANK(D9),ISBLANK(N9)),"",IF(N9=D9,1,IF((NETWORKDAYS(D9+1,N9,Feriados!$B$3:$B$67)&lt;=0),"",(NETWORKDAYS(D9+1,N9,Feriados!$B$3:$B$67)))))</f>
        <v/>
      </c>
      <c r="P9" s="49"/>
      <c r="Q9" s="50"/>
      <c r="R9" s="51">
        <f>IF(H9="A","-",IF(G9-M9="0","0",G9-M9))</f>
        <v>0</v>
      </c>
      <c r="S9" s="52"/>
      <c r="T9" s="40"/>
    </row>
    <row r="10" spans="1:20" ht="51" customHeight="1" x14ac:dyDescent="0.25">
      <c r="A10" s="14"/>
      <c r="B10" s="23"/>
      <c r="C10" s="15"/>
      <c r="D10" s="16"/>
      <c r="E10" s="16"/>
      <c r="F10" s="15"/>
      <c r="G10" s="17"/>
      <c r="H10" s="17"/>
      <c r="I10" s="17"/>
      <c r="J10" s="17"/>
      <c r="K10" s="22" t="str">
        <f>IF((WORKDAY(E10,G10,Feriados!$B$3:$B$67)&lt;=0),"",(WORKDAY(E10,G10,Feriados!$B$3:$B$67)))</f>
        <v/>
      </c>
      <c r="L10" s="16"/>
      <c r="M10" s="18" t="str">
        <f>IF((NETWORKDAYS(E10+1,L10,Feriados!$B$3:$B$67)&lt;=0),"0",(NETWORKDAYS(E10+1,L10,Feriados!$B$3:$B$67)))</f>
        <v>0</v>
      </c>
      <c r="N10" s="16"/>
      <c r="O10" s="19" t="str">
        <f>IF(OR(ISBLANK(D10),ISBLANK(N10)),"",IF(N10=D10,1,IF((NETWORKDAYS(D10+1,N10,Feriados!$B$3:$B$67)&lt;=0),"",(NETWORKDAYS(D10+1,N10,Feriados!$B$3:$B$67)))))</f>
        <v/>
      </c>
      <c r="P10" s="49"/>
      <c r="Q10" s="50"/>
      <c r="R10" s="51">
        <f t="shared" ref="R10:R26" si="0">IF(H10="A","-",IF(G10-M10="0","0",G10-M10))</f>
        <v>0</v>
      </c>
      <c r="S10" s="52"/>
      <c r="T10" s="40"/>
    </row>
    <row r="11" spans="1:20" ht="54.75" customHeight="1" x14ac:dyDescent="0.25">
      <c r="A11" s="14"/>
      <c r="B11" s="15"/>
      <c r="C11" s="15"/>
      <c r="D11" s="16"/>
      <c r="E11" s="16"/>
      <c r="F11" s="15"/>
      <c r="G11" s="17"/>
      <c r="H11" s="17"/>
      <c r="I11" s="17"/>
      <c r="J11" s="17"/>
      <c r="K11" s="22" t="str">
        <f>IF((WORKDAY(E11,G11,Feriados!$B$3:$B$67)&lt;=0),"",(WORKDAY(E11,G11,Feriados!$B$3:$B$67)))</f>
        <v/>
      </c>
      <c r="L11" s="16"/>
      <c r="M11" s="18" t="str">
        <f>IF((NETWORKDAYS(E11+1,L11,Feriados!$B$3:$B$67)&lt;=0),"0",(NETWORKDAYS(E11+1,L11,Feriados!$B$3:$B$67)))</f>
        <v>0</v>
      </c>
      <c r="N11" s="16"/>
      <c r="O11" s="19" t="str">
        <f>IF(OR(ISBLANK(D11),ISBLANK(N11)),"",IF(N11=D11,1,IF((NETWORKDAYS(D11+1,N11,Feriados!$B$3:$B$67)&lt;=0),"",(NETWORKDAYS(D11+1,N11,Feriados!$B$3:$B$67)))))</f>
        <v/>
      </c>
      <c r="P11" s="49"/>
      <c r="Q11" s="50"/>
      <c r="R11" s="51">
        <f t="shared" si="0"/>
        <v>0</v>
      </c>
      <c r="S11" s="52"/>
      <c r="T11" s="40"/>
    </row>
    <row r="12" spans="1:20" ht="54.75" customHeight="1" x14ac:dyDescent="0.25">
      <c r="A12" s="14"/>
      <c r="B12" s="15"/>
      <c r="C12" s="15"/>
      <c r="D12" s="16"/>
      <c r="E12" s="16"/>
      <c r="F12" s="15"/>
      <c r="G12" s="17"/>
      <c r="H12" s="17"/>
      <c r="I12" s="17"/>
      <c r="J12" s="17"/>
      <c r="K12" s="22" t="str">
        <f>IF((WORKDAY(E12,G12,Feriados!$B$3:$B$67)&lt;=0),"",(WORKDAY(E12,G12,Feriados!$B$3:$B$67)))</f>
        <v/>
      </c>
      <c r="L12" s="16"/>
      <c r="M12" s="18" t="str">
        <f>IF((NETWORKDAYS(E12+1,L12,Feriados!$B$3:$B$67)&lt;=0),"0",(NETWORKDAYS(E12+1,L12,Feriados!$B$3:$B$67)))</f>
        <v>0</v>
      </c>
      <c r="N12" s="16"/>
      <c r="O12" s="19" t="str">
        <f>IF(OR(ISBLANK(D12),ISBLANK(N12)),"",IF(N12=D12,1,IF((NETWORKDAYS(D12+1,N12,Feriados!$B$3:$B$67)&lt;=0),"",(NETWORKDAYS(D12+1,N12,Feriados!$B$3:$B$67)))))</f>
        <v/>
      </c>
      <c r="P12" s="49"/>
      <c r="Q12" s="50"/>
      <c r="R12" s="51">
        <f t="shared" si="0"/>
        <v>0</v>
      </c>
      <c r="S12" s="52"/>
      <c r="T12" s="40"/>
    </row>
    <row r="13" spans="1:20" ht="54.75" customHeight="1" x14ac:dyDescent="0.25">
      <c r="A13" s="14"/>
      <c r="B13" s="15"/>
      <c r="C13" s="15"/>
      <c r="D13" s="16"/>
      <c r="E13" s="16"/>
      <c r="F13" s="15"/>
      <c r="G13" s="17"/>
      <c r="H13" s="17"/>
      <c r="I13" s="17"/>
      <c r="J13" s="17"/>
      <c r="K13" s="22" t="str">
        <f>IF((WORKDAY(E13,G13,Feriados!$B$3:$B$67)&lt;=0),"",(WORKDAY(E13,G13,Feriados!$B$3:$B$67)))</f>
        <v/>
      </c>
      <c r="L13" s="16"/>
      <c r="M13" s="18" t="str">
        <f>IF((NETWORKDAYS(E13+1,L13,Feriados!$B$3:$B$67)&lt;=0),"0",(NETWORKDAYS(E13+1,L13,Feriados!$B$3:$B$67)))</f>
        <v>0</v>
      </c>
      <c r="N13" s="16"/>
      <c r="O13" s="19" t="str">
        <f>IF(OR(ISBLANK(D13),ISBLANK(N13)),"",IF(N13=D13,1,IF((NETWORKDAYS(D13+1,N13,Feriados!$B$3:$B$67)&lt;=0),"",(NETWORKDAYS(D13+1,N13,Feriados!$B$3:$B$67)))))</f>
        <v/>
      </c>
      <c r="P13" s="49"/>
      <c r="Q13" s="50"/>
      <c r="R13" s="51">
        <f t="shared" si="0"/>
        <v>0</v>
      </c>
      <c r="S13" s="52"/>
      <c r="T13" s="40"/>
    </row>
    <row r="14" spans="1:20" ht="54.75" customHeight="1" x14ac:dyDescent="0.25">
      <c r="A14" s="14"/>
      <c r="B14" s="15"/>
      <c r="C14" s="15"/>
      <c r="D14" s="16"/>
      <c r="E14" s="16"/>
      <c r="F14" s="15"/>
      <c r="G14" s="17"/>
      <c r="H14" s="17"/>
      <c r="I14" s="17"/>
      <c r="J14" s="17"/>
      <c r="K14" s="22" t="str">
        <f>IF((WORKDAY(E14,G14,Feriados!$B$3:$B$67)&lt;=0),"",(WORKDAY(E14,G14,Feriados!$B$3:$B$67)))</f>
        <v/>
      </c>
      <c r="L14" s="16"/>
      <c r="M14" s="18" t="str">
        <f>IF((NETWORKDAYS(E14+1,L14,Feriados!$B$3:$B$67)&lt;=0),"0",(NETWORKDAYS(E14+1,L14,Feriados!$B$3:$B$67)))</f>
        <v>0</v>
      </c>
      <c r="N14" s="16"/>
      <c r="O14" s="19" t="str">
        <f>IF(OR(ISBLANK(D14),ISBLANK(N14)),"",IF(N14=D14,1,IF((NETWORKDAYS(D14+1,N14,Feriados!$B$3:$B$67)&lt;=0),"",(NETWORKDAYS(D14+1,N14,Feriados!$B$3:$B$67)))))</f>
        <v/>
      </c>
      <c r="P14" s="49"/>
      <c r="Q14" s="50"/>
      <c r="R14" s="51">
        <f t="shared" si="0"/>
        <v>0</v>
      </c>
      <c r="S14" s="52"/>
      <c r="T14" s="40"/>
    </row>
    <row r="15" spans="1:20" ht="54.75" customHeight="1" x14ac:dyDescent="0.25">
      <c r="A15" s="14"/>
      <c r="B15" s="15"/>
      <c r="C15" s="15"/>
      <c r="D15" s="16"/>
      <c r="E15" s="16"/>
      <c r="F15" s="15"/>
      <c r="G15" s="17"/>
      <c r="H15" s="17"/>
      <c r="I15" s="17"/>
      <c r="J15" s="17"/>
      <c r="K15" s="22" t="str">
        <f>IF((WORKDAY(E15,G15,Feriados!$B$3:$B$67)&lt;=0),"",(WORKDAY(E15,G15,Feriados!$B$3:$B$67)))</f>
        <v/>
      </c>
      <c r="L15" s="16"/>
      <c r="M15" s="18" t="str">
        <f>IF((NETWORKDAYS(E15+1,L15,Feriados!$B$3:$B$67)&lt;=0),"0",(NETWORKDAYS(E15+1,L15,Feriados!$B$3:$B$67)))</f>
        <v>0</v>
      </c>
      <c r="N15" s="16"/>
      <c r="O15" s="19" t="str">
        <f>IF(OR(ISBLANK(D15),ISBLANK(N15)),"",IF(N15=D15,1,IF((NETWORKDAYS(D15+1,N15,Feriados!$B$3:$B$67)&lt;=0),"",(NETWORKDAYS(D15+1,N15,Feriados!$B$3:$B$67)))))</f>
        <v/>
      </c>
      <c r="P15" s="49"/>
      <c r="Q15" s="50"/>
      <c r="R15" s="51">
        <f t="shared" si="0"/>
        <v>0</v>
      </c>
      <c r="S15" s="52"/>
      <c r="T15" s="40"/>
    </row>
    <row r="16" spans="1:20" ht="54.75" customHeight="1" x14ac:dyDescent="0.25">
      <c r="A16" s="14"/>
      <c r="B16" s="15"/>
      <c r="C16" s="15"/>
      <c r="D16" s="16"/>
      <c r="E16" s="16"/>
      <c r="F16" s="15"/>
      <c r="G16" s="17"/>
      <c r="H16" s="17"/>
      <c r="I16" s="17"/>
      <c r="J16" s="17"/>
      <c r="K16" s="22" t="str">
        <f>IF((WORKDAY(E16,G16,Feriados!$B$3:$B$67)&lt;=0),"",(WORKDAY(E16,G16,Feriados!$B$3:$B$67)))</f>
        <v/>
      </c>
      <c r="L16" s="16"/>
      <c r="M16" s="18" t="str">
        <f>IF((NETWORKDAYS(E16+1,L16,Feriados!$B$3:$B$67)&lt;=0),"0",(NETWORKDAYS(E16+1,L16,Feriados!$B$3:$B$67)))</f>
        <v>0</v>
      </c>
      <c r="N16" s="16"/>
      <c r="O16" s="19" t="str">
        <f>IF(OR(ISBLANK(D16),ISBLANK(N16)),"",IF(N16=D16,1,IF((NETWORKDAYS(D16+1,N16,Feriados!$B$3:$B$67)&lt;=0),"",(NETWORKDAYS(D16+1,N16,Feriados!$B$3:$B$67)))))</f>
        <v/>
      </c>
      <c r="P16" s="49"/>
      <c r="Q16" s="50"/>
      <c r="R16" s="51">
        <f t="shared" si="0"/>
        <v>0</v>
      </c>
      <c r="S16" s="52"/>
      <c r="T16" s="40"/>
    </row>
    <row r="17" spans="1:20" ht="54.75" customHeight="1" x14ac:dyDescent="0.25">
      <c r="A17" s="14"/>
      <c r="B17" s="15"/>
      <c r="C17" s="15"/>
      <c r="D17" s="16"/>
      <c r="E17" s="16"/>
      <c r="F17" s="15"/>
      <c r="G17" s="17"/>
      <c r="H17" s="17"/>
      <c r="I17" s="17"/>
      <c r="J17" s="17"/>
      <c r="K17" s="22" t="str">
        <f>IF((WORKDAY(E17,G17,Feriados!$B$3:$B$67)&lt;=0),"",(WORKDAY(E17,G17,Feriados!$B$3:$B$67)))</f>
        <v/>
      </c>
      <c r="L17" s="16"/>
      <c r="M17" s="18" t="str">
        <f>IF((NETWORKDAYS(E17+1,L17,Feriados!$B$3:$B$67)&lt;=0),"0",(NETWORKDAYS(E17+1,L17,Feriados!$B$3:$B$67)))</f>
        <v>0</v>
      </c>
      <c r="N17" s="16"/>
      <c r="O17" s="19" t="str">
        <f>IF(OR(ISBLANK(D17),ISBLANK(N17)),"",IF(N17=D17,1,IF((NETWORKDAYS(D17+1,N17,Feriados!$B$3:$B$67)&lt;=0),"",(NETWORKDAYS(D17+1,N17,Feriados!$B$3:$B$67)))))</f>
        <v/>
      </c>
      <c r="P17" s="49"/>
      <c r="Q17" s="50"/>
      <c r="R17" s="51">
        <f t="shared" si="0"/>
        <v>0</v>
      </c>
      <c r="S17" s="52"/>
      <c r="T17" s="40"/>
    </row>
    <row r="18" spans="1:20" ht="65.25" customHeight="1" x14ac:dyDescent="0.25">
      <c r="A18" s="14"/>
      <c r="B18" s="15"/>
      <c r="C18" s="15"/>
      <c r="D18" s="16"/>
      <c r="E18" s="16"/>
      <c r="F18" s="15"/>
      <c r="G18" s="17"/>
      <c r="H18" s="17"/>
      <c r="I18" s="17"/>
      <c r="J18" s="17"/>
      <c r="K18" s="22" t="str">
        <f>IF((WORKDAY(E18,G18,Feriados!$B$3:$B$67)&lt;=0),"",(WORKDAY(E18,G18,Feriados!$B$3:$B$67)))</f>
        <v/>
      </c>
      <c r="L18" s="16"/>
      <c r="M18" s="18" t="str">
        <f>IF((NETWORKDAYS(E18+1,L18,Feriados!$B$3:$B$67)&lt;=0),"0",(NETWORKDAYS(E18+1,L18,Feriados!$B$3:$B$67)))</f>
        <v>0</v>
      </c>
      <c r="N18" s="16"/>
      <c r="O18" s="19" t="str">
        <f>IF(OR(ISBLANK(D18),ISBLANK(N18)),"",IF(N18=D18,1,IF((NETWORKDAYS(D18+1,N18,Feriados!$B$3:$B$67)&lt;=0),"",(NETWORKDAYS(D18+1,N18,Feriados!$B$3:$B$67)))))</f>
        <v/>
      </c>
      <c r="P18" s="49"/>
      <c r="Q18" s="50"/>
      <c r="R18" s="51">
        <f t="shared" si="0"/>
        <v>0</v>
      </c>
      <c r="S18" s="52"/>
      <c r="T18" s="40"/>
    </row>
    <row r="19" spans="1:20" ht="54.75" customHeight="1" x14ac:dyDescent="0.25">
      <c r="A19" s="14"/>
      <c r="B19" s="15"/>
      <c r="C19" s="15"/>
      <c r="D19" s="16"/>
      <c r="E19" s="16"/>
      <c r="F19" s="15"/>
      <c r="G19" s="17"/>
      <c r="H19" s="17"/>
      <c r="I19" s="17"/>
      <c r="J19" s="17"/>
      <c r="K19" s="22" t="str">
        <f>IF((WORKDAY(E19,G19,Feriados!$B$3:$B$67)&lt;=0),"",(WORKDAY(E19,G19,Feriados!$B$3:$B$67)))</f>
        <v/>
      </c>
      <c r="L19" s="16"/>
      <c r="M19" s="18" t="str">
        <f>IF((NETWORKDAYS(E19+1,L19,Feriados!$B$3:$B$67)&lt;=0),"0",(NETWORKDAYS(E19+1,L19,Feriados!$B$3:$B$67)))</f>
        <v>0</v>
      </c>
      <c r="N19" s="16"/>
      <c r="O19" s="19" t="str">
        <f>IF(OR(ISBLANK(D19),ISBLANK(N19)),"",IF(N19=D19,1,IF((NETWORKDAYS(D19+1,N19,Feriados!$B$3:$B$67)&lt;=0),"",(NETWORKDAYS(D19+1,N19,Feriados!$B$3:$B$67)))))</f>
        <v/>
      </c>
      <c r="P19" s="49"/>
      <c r="Q19" s="50"/>
      <c r="R19" s="51">
        <f t="shared" si="0"/>
        <v>0</v>
      </c>
      <c r="S19" s="52"/>
      <c r="T19" s="40"/>
    </row>
    <row r="20" spans="1:20" ht="78" customHeight="1" x14ac:dyDescent="0.25">
      <c r="A20" s="14"/>
      <c r="B20" s="15"/>
      <c r="C20" s="15"/>
      <c r="D20" s="16"/>
      <c r="E20" s="16"/>
      <c r="F20" s="15"/>
      <c r="G20" s="17"/>
      <c r="H20" s="17"/>
      <c r="I20" s="17"/>
      <c r="J20" s="17"/>
      <c r="K20" s="22" t="str">
        <f>IF((WORKDAY(E20,G20,Feriados!$B$3:$B$67)&lt;=0),"",(WORKDAY(E20,G20,Feriados!$B$3:$B$67)))</f>
        <v/>
      </c>
      <c r="L20" s="16"/>
      <c r="M20" s="18" t="str">
        <f>IF((NETWORKDAYS(E20+1,L20,Feriados!$B$3:$B$67)&lt;=0),"0",(NETWORKDAYS(E20+1,L20,Feriados!$B$3:$B$67)))</f>
        <v>0</v>
      </c>
      <c r="N20" s="16"/>
      <c r="O20" s="19" t="str">
        <f>IF(OR(ISBLANK(D20),ISBLANK(N20)),"",IF(N20=D20,1,IF((NETWORKDAYS(D20+1,N20,Feriados!$B$3:$B$67)&lt;=0),"",(NETWORKDAYS(D20+1,N20,Feriados!$B$3:$B$67)))))</f>
        <v/>
      </c>
      <c r="P20" s="49"/>
      <c r="Q20" s="50"/>
      <c r="R20" s="51">
        <f t="shared" si="0"/>
        <v>0</v>
      </c>
      <c r="S20" s="52"/>
      <c r="T20" s="40"/>
    </row>
    <row r="21" spans="1:20" ht="54.75" customHeight="1" x14ac:dyDescent="0.25">
      <c r="A21" s="14"/>
      <c r="B21" s="15"/>
      <c r="C21" s="15"/>
      <c r="D21" s="16"/>
      <c r="E21" s="16"/>
      <c r="F21" s="15"/>
      <c r="G21" s="17"/>
      <c r="H21" s="17"/>
      <c r="I21" s="17"/>
      <c r="J21" s="17"/>
      <c r="K21" s="22" t="str">
        <f>IF((WORKDAY(E21,G21,Feriados!$B$3:$B$67)&lt;=0),"",(WORKDAY(E21,G21,Feriados!$B$3:$B$67)))</f>
        <v/>
      </c>
      <c r="L21" s="16"/>
      <c r="M21" s="18" t="str">
        <f>IF((NETWORKDAYS(E21+1,L21,Feriados!$B$3:$B$67)&lt;=0),"0",(NETWORKDAYS(E21+1,L21,Feriados!$B$3:$B$67)))</f>
        <v>0</v>
      </c>
      <c r="N21" s="16"/>
      <c r="O21" s="19" t="str">
        <f>IF(OR(ISBLANK(D21),ISBLANK(N21)),"",IF(N21=D21,1,IF((NETWORKDAYS(D21+1,N21,Feriados!$B$3:$B$67)&lt;=0),"",(NETWORKDAYS(D21+1,N21,Feriados!$B$3:$B$67)))))</f>
        <v/>
      </c>
      <c r="P21" s="49"/>
      <c r="Q21" s="50"/>
      <c r="R21" s="51">
        <f t="shared" si="0"/>
        <v>0</v>
      </c>
      <c r="S21" s="52"/>
      <c r="T21" s="40"/>
    </row>
    <row r="22" spans="1:20" ht="54.75" customHeight="1" x14ac:dyDescent="0.25">
      <c r="A22" s="14"/>
      <c r="B22" s="15"/>
      <c r="C22" s="15"/>
      <c r="D22" s="16"/>
      <c r="E22" s="16"/>
      <c r="F22" s="15"/>
      <c r="G22" s="17"/>
      <c r="H22" s="17"/>
      <c r="I22" s="17"/>
      <c r="J22" s="17"/>
      <c r="K22" s="22" t="str">
        <f>IF((WORKDAY(E22,G22,Feriados!$B$3:$B$67)&lt;=0),"",(WORKDAY(E22,G22,Feriados!$B$3:$B$67)))</f>
        <v/>
      </c>
      <c r="L22" s="16"/>
      <c r="M22" s="18" t="str">
        <f>IF((NETWORKDAYS(E22+1,L22,Feriados!$B$3:$B$67)&lt;=0),"0",(NETWORKDAYS(E22+1,L22,Feriados!$B$3:$B$67)))</f>
        <v>0</v>
      </c>
      <c r="N22" s="16"/>
      <c r="O22" s="19" t="str">
        <f>IF(OR(ISBLANK(D22),ISBLANK(N22)),"",IF(N22=D22,1,IF((NETWORKDAYS(D22+1,N22,Feriados!$B$3:$B$67)&lt;=0),"",(NETWORKDAYS(D22+1,N22,Feriados!$B$3:$B$67)))))</f>
        <v/>
      </c>
      <c r="P22" s="71"/>
      <c r="Q22" s="72"/>
      <c r="R22" s="51">
        <f t="shared" si="0"/>
        <v>0</v>
      </c>
      <c r="S22" s="52"/>
      <c r="T22" s="40"/>
    </row>
    <row r="23" spans="1:20" ht="54.75" customHeight="1" x14ac:dyDescent="0.25">
      <c r="A23" s="14"/>
      <c r="B23" s="15"/>
      <c r="C23" s="15"/>
      <c r="D23" s="16"/>
      <c r="E23" s="16"/>
      <c r="F23" s="15"/>
      <c r="G23" s="17"/>
      <c r="H23" s="17"/>
      <c r="I23" s="17"/>
      <c r="J23" s="17"/>
      <c r="K23" s="22" t="str">
        <f>IF((WORKDAY(E23,G23,Feriados!$B$3:$B$67)&lt;=0),"",(WORKDAY(E23,G23,Feriados!$B$3:$B$67)))</f>
        <v/>
      </c>
      <c r="L23" s="16"/>
      <c r="M23" s="18" t="str">
        <f>IF((NETWORKDAYS(E23+1,L23,Feriados!$B$3:$B$67)&lt;=0),"0",(NETWORKDAYS(E23+1,L23,Feriados!$B$3:$B$67)))</f>
        <v>0</v>
      </c>
      <c r="N23" s="16"/>
      <c r="O23" s="19" t="str">
        <f>IF(OR(ISBLANK(D23),ISBLANK(N23)),"",IF(N23=D23,1,IF((NETWORKDAYS(D23+1,N23,Feriados!$B$3:$B$67)&lt;=0),"",(NETWORKDAYS(D23+1,N23,Feriados!$B$3:$B$67)))))</f>
        <v/>
      </c>
      <c r="P23" s="71"/>
      <c r="Q23" s="72"/>
      <c r="R23" s="51">
        <f t="shared" si="0"/>
        <v>0</v>
      </c>
      <c r="S23" s="52"/>
      <c r="T23" s="40"/>
    </row>
    <row r="24" spans="1:20" ht="54.75" customHeight="1" x14ac:dyDescent="0.25">
      <c r="A24" s="14"/>
      <c r="B24" s="15"/>
      <c r="C24" s="15"/>
      <c r="D24" s="16"/>
      <c r="E24" s="16"/>
      <c r="F24" s="15"/>
      <c r="G24" s="17"/>
      <c r="H24" s="17" t="str">
        <f t="shared" ref="H24:H26" si="1">IF(G24="","",IF(OR(G24=0,G24=1,G24=2),"C",IF(OR(G24=3,G24=4),"B",IF(G24&gt;4,"A","ERRO"))))</f>
        <v/>
      </c>
      <c r="I24" s="17"/>
      <c r="J24" s="17"/>
      <c r="K24" s="22" t="str">
        <f>IF((WORKDAY(E24,G24,Feriados!$B$3:$B$67)&lt;=0),"",(WORKDAY(E24,G24,Feriados!$B$3:$B$67)))</f>
        <v/>
      </c>
      <c r="L24" s="16"/>
      <c r="M24" s="18" t="str">
        <f>IF((NETWORKDAYS(E24+1,L24,Feriados!$B$3:$B$67)&lt;=0),"0",(NETWORKDAYS(E24+1,L24,Feriados!$B$3:$B$67)))</f>
        <v>0</v>
      </c>
      <c r="N24" s="16"/>
      <c r="O24" s="19" t="str">
        <f>IF(OR(ISBLANK(D24),ISBLANK(N24)),"",IF(N24=D24,1,IF((NETWORKDAYS(D24+1,N24,Feriados!$B$3:$B$67)&lt;=0),"",(NETWORKDAYS(D24+1,N24,Feriados!$B$3:$B$67)))))</f>
        <v/>
      </c>
      <c r="P24" s="71"/>
      <c r="Q24" s="72"/>
      <c r="R24" s="51">
        <v>0</v>
      </c>
      <c r="S24" s="52"/>
      <c r="T24" s="40"/>
    </row>
    <row r="25" spans="1:20" ht="48" customHeight="1" x14ac:dyDescent="0.25">
      <c r="A25" s="14"/>
      <c r="B25" s="15"/>
      <c r="C25" s="15"/>
      <c r="D25" s="16"/>
      <c r="E25" s="16"/>
      <c r="F25" s="15"/>
      <c r="G25" s="17"/>
      <c r="H25" s="17" t="str">
        <f t="shared" si="1"/>
        <v/>
      </c>
      <c r="I25" s="17"/>
      <c r="J25" s="17"/>
      <c r="K25" s="22" t="str">
        <f>IF((WORKDAY(E25,G25,Feriados!$B$3:$B$67)&lt;=0),"",(WORKDAY(E25,G25,Feriados!$B$3:$B$67)))</f>
        <v/>
      </c>
      <c r="L25" s="16"/>
      <c r="M25" s="18" t="str">
        <f>IF((NETWORKDAYS(E25+1,L25,Feriados!$B$3:$B$67)&lt;=0),"0",(NETWORKDAYS(E25+1,L25,Feriados!$B$3:$B$67)))</f>
        <v>0</v>
      </c>
      <c r="N25" s="16"/>
      <c r="O25" s="19" t="str">
        <f>IF(OR(ISBLANK(D25),ISBLANK(N25)),"",IF(N25=D25,1,IF((NETWORKDAYS(D25+1,N25,Feriados!$B$3:$B$67)&lt;=0),"",(NETWORKDAYS(D25+1,N25,Feriados!$B$3:$B$67)))))</f>
        <v/>
      </c>
      <c r="P25" s="71"/>
      <c r="Q25" s="72"/>
      <c r="R25" s="73">
        <f t="shared" si="0"/>
        <v>0</v>
      </c>
      <c r="S25" s="74"/>
      <c r="T25" s="40"/>
    </row>
    <row r="26" spans="1:20" ht="48" customHeight="1" thickBot="1" x14ac:dyDescent="0.3">
      <c r="A26" s="24"/>
      <c r="B26" s="25"/>
      <c r="C26" s="25"/>
      <c r="D26" s="26"/>
      <c r="E26" s="26"/>
      <c r="F26" s="25"/>
      <c r="G26" s="27"/>
      <c r="H26" s="27" t="str">
        <f t="shared" si="1"/>
        <v/>
      </c>
      <c r="I26" s="27"/>
      <c r="J26" s="27"/>
      <c r="K26" s="28" t="str">
        <f>IF((WORKDAY(E26,G26,Feriados!$B$3:$B$67)&lt;=0),"",(WORKDAY(E26,G26,Feriados!$B$3:$B$67)))</f>
        <v/>
      </c>
      <c r="L26" s="26"/>
      <c r="M26" s="29" t="str">
        <f>IF((NETWORKDAYS(E26+1,L26,Feriados!$B$3:$B$67)&lt;=0),"0",(NETWORKDAYS(E26+1,L26,Feriados!$B$3:$B$67)))</f>
        <v>0</v>
      </c>
      <c r="N26" s="26"/>
      <c r="O26" s="27" t="str">
        <f>IF(OR(ISBLANK(D26),ISBLANK(N26)),"",IF(N26=D26,1,IF((NETWORKDAYS(D26+1,N26,Feriados!$B$3:$B$67)&lt;=0),"",(NETWORKDAYS(D26+1,N26,Feriados!$B$3:$B$67)))))</f>
        <v/>
      </c>
      <c r="P26" s="68"/>
      <c r="Q26" s="69"/>
      <c r="R26" s="70">
        <f t="shared" si="0"/>
        <v>0</v>
      </c>
      <c r="S26" s="70"/>
      <c r="T26" s="40"/>
    </row>
    <row r="27" spans="1:20" ht="45" customHeight="1" thickBot="1" x14ac:dyDescent="0.3">
      <c r="A27" s="20" t="s">
        <v>44</v>
      </c>
      <c r="B27" s="21">
        <f>COUNT(N9:N26)</f>
        <v>0</v>
      </c>
      <c r="C27" s="20" t="s">
        <v>52</v>
      </c>
      <c r="D27" s="43">
        <f>COUNTIF($H$9:$H$23,"A")</f>
        <v>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37" t="s">
        <v>45</v>
      </c>
      <c r="S27" s="9">
        <f>COUNTIF(I9:I48,"S")</f>
        <v>0</v>
      </c>
    </row>
    <row r="28" spans="1:20" ht="45" customHeight="1" thickBot="1" x14ac:dyDescent="0.3">
      <c r="A28" s="8" t="s">
        <v>46</v>
      </c>
      <c r="B28" s="10">
        <f>COUNT(A9:A26)</f>
        <v>0</v>
      </c>
      <c r="C28" s="20" t="s">
        <v>53</v>
      </c>
      <c r="D28" s="32">
        <f>COUNTIF($H$9:$H$23,"B")</f>
        <v>0</v>
      </c>
      <c r="E28" s="41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8" t="s">
        <v>47</v>
      </c>
      <c r="S28" s="9">
        <f>COUNTIF(R9:R48,"&lt;0")</f>
        <v>0</v>
      </c>
    </row>
    <row r="29" spans="1:20" ht="58.5" customHeight="1" thickBot="1" x14ac:dyDescent="0.3">
      <c r="A29" s="34" t="s">
        <v>48</v>
      </c>
      <c r="B29" s="35" t="str">
        <f>IF(ISERROR((SUM(O9:O26)/COUNTIFS(O9:O26,"&gt;"&amp;"0",H9:H26,"&lt;&gt;"&amp;"A"))),"0",((SUM(O9:O26)/COUNTIFS(O9:O26,"&gt;"&amp;"0",H9:H26,"&lt;&gt;"&amp;"A"))))</f>
        <v>0</v>
      </c>
      <c r="C29" s="20" t="s">
        <v>54</v>
      </c>
      <c r="D29" s="43">
        <f>COUNTIF($H$9:$H$23,"C")</f>
        <v>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8" t="s">
        <v>55</v>
      </c>
      <c r="S29" s="36" t="e">
        <f>S28/(D29+D28)</f>
        <v>#DIV/0!</v>
      </c>
    </row>
    <row r="30" spans="1:20" x14ac:dyDescent="0.25">
      <c r="A30" s="33"/>
      <c r="B30" s="33"/>
    </row>
    <row r="35" spans="2:18" x14ac:dyDescent="0.25">
      <c r="B35" s="33"/>
    </row>
    <row r="36" spans="2:18" x14ac:dyDescent="0.25">
      <c r="Q36" s="33"/>
      <c r="R36" s="39"/>
    </row>
  </sheetData>
  <sheetProtection insertRows="0"/>
  <autoFilter ref="A7:S29" xr:uid="{00000000-0009-0000-0000-000001000000}">
    <filterColumn colId="15" showButton="0"/>
    <filterColumn colId="17" showButton="0"/>
  </autoFilter>
  <mergeCells count="59">
    <mergeCell ref="P26:Q26"/>
    <mergeCell ref="R26:S26"/>
    <mergeCell ref="P21:Q21"/>
    <mergeCell ref="P22:Q22"/>
    <mergeCell ref="P23:Q23"/>
    <mergeCell ref="P24:Q24"/>
    <mergeCell ref="R22:S22"/>
    <mergeCell ref="R23:S23"/>
    <mergeCell ref="R24:S24"/>
    <mergeCell ref="R25:S25"/>
    <mergeCell ref="P25:Q25"/>
    <mergeCell ref="A6:S6"/>
    <mergeCell ref="A7:A8"/>
    <mergeCell ref="B7:B8"/>
    <mergeCell ref="C7:C8"/>
    <mergeCell ref="D7:D8"/>
    <mergeCell ref="E7:E8"/>
    <mergeCell ref="G7:G8"/>
    <mergeCell ref="N7:N8"/>
    <mergeCell ref="I7:I8"/>
    <mergeCell ref="F7:F8"/>
    <mergeCell ref="O7:O8"/>
    <mergeCell ref="P7:Q8"/>
    <mergeCell ref="R7:S8"/>
    <mergeCell ref="J7:J8"/>
    <mergeCell ref="K7:K8"/>
    <mergeCell ref="L7:L8"/>
    <mergeCell ref="A1:S1"/>
    <mergeCell ref="A2:S2"/>
    <mergeCell ref="A3:S3"/>
    <mergeCell ref="A4:S4"/>
    <mergeCell ref="A5:S5"/>
    <mergeCell ref="P16:Q16"/>
    <mergeCell ref="R20:S20"/>
    <mergeCell ref="R21:S21"/>
    <mergeCell ref="P13:Q13"/>
    <mergeCell ref="R12:S12"/>
    <mergeCell ref="R13:S13"/>
    <mergeCell ref="P18:Q18"/>
    <mergeCell ref="R18:S18"/>
    <mergeCell ref="P17:Q17"/>
    <mergeCell ref="R17:S17"/>
    <mergeCell ref="R19:S19"/>
    <mergeCell ref="P19:Q19"/>
    <mergeCell ref="P20:Q20"/>
    <mergeCell ref="R16:S16"/>
    <mergeCell ref="M7:M8"/>
    <mergeCell ref="H7:H8"/>
    <mergeCell ref="P15:Q15"/>
    <mergeCell ref="P14:Q14"/>
    <mergeCell ref="R14:S14"/>
    <mergeCell ref="R9:S9"/>
    <mergeCell ref="R10:S10"/>
    <mergeCell ref="R11:S11"/>
    <mergeCell ref="R15:S15"/>
    <mergeCell ref="P9:Q9"/>
    <mergeCell ref="P10:Q10"/>
    <mergeCell ref="P11:Q11"/>
    <mergeCell ref="P12:Q12"/>
  </mergeCells>
  <conditionalFormatting sqref="D26:E26 N26">
    <cfRule type="cellIs" dxfId="2" priority="70" stopIfTrue="1" operator="greaterThan">
      <formula>#REF!</formula>
    </cfRule>
  </conditionalFormatting>
  <conditionalFormatting sqref="K9:K26">
    <cfRule type="cellIs" dxfId="1" priority="5" stopIfTrue="1" operator="equal">
      <formula>TODAY()</formula>
    </cfRule>
  </conditionalFormatting>
  <conditionalFormatting sqref="L9:L26 D9:E25 N9:N25">
    <cfRule type="cellIs" dxfId="0" priority="2" stopIfTrue="1" operator="greaterThan">
      <formula>#REF!</formula>
    </cfRule>
  </conditionalFormatting>
  <pageMargins left="0.51181102362204722" right="0.51181102362204722" top="0.78740157480314965" bottom="0.78740157480314965" header="0.31496062992125984" footer="0.31496062992125984"/>
  <pageSetup paperSize="9" scale="37" orientation="landscape" r:id="rId1"/>
  <headerFooter>
    <oddHeader xml:space="preserve">&amp;C&amp;KC00000IMPORTANTE: sempre verifique no site do TJRJ se a versão impressa do documento está atualizada.
</oddHeader>
    <oddFooter>&amp;LFRM-DGFAJ-008-01&amp;CRev.:08   Data: 06/10/2021&amp;RPág.: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Feriados</vt:lpstr>
      <vt:lpstr>MÊS ANO</vt:lpstr>
    </vt:vector>
  </TitlesOfParts>
  <Manager/>
  <Company>DGTEC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Fernandes da Silva</dc:creator>
  <cp:keywords/>
  <dc:description/>
  <cp:lastModifiedBy>Rafael Arruda Ferreira</cp:lastModifiedBy>
  <cp:revision/>
  <cp:lastPrinted>2021-10-04T18:16:28Z</cp:lastPrinted>
  <dcterms:created xsi:type="dcterms:W3CDTF">2020-01-27T19:58:23Z</dcterms:created>
  <dcterms:modified xsi:type="dcterms:W3CDTF">2021-10-05T16:07:33Z</dcterms:modified>
  <cp:category/>
  <cp:contentStatus/>
</cp:coreProperties>
</file>